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10" windowHeight="11010" activeTab="4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'3кв'!$A$1:$E$48</definedName>
    <definedName name="_xlnm.Print_Area" localSheetId="3">'4кв'!$A$1:$E$50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C26" i="34" l="1"/>
  <c r="C14" i="34"/>
  <c r="E29" i="33"/>
  <c r="E26" i="33"/>
  <c r="E27" i="33"/>
  <c r="E28" i="33"/>
  <c r="C17" i="34" l="1"/>
  <c r="C15" i="34"/>
  <c r="C13" i="34"/>
  <c r="C12" i="34"/>
  <c r="C11" i="34"/>
  <c r="C8" i="34"/>
  <c r="C6" i="34"/>
  <c r="C20" i="34" l="1"/>
  <c r="C9" i="34"/>
  <c r="C21" i="34" l="1"/>
  <c r="B46" i="33" l="1"/>
  <c r="F21" i="33"/>
  <c r="E24" i="33" s="1"/>
  <c r="E23" i="33" l="1"/>
  <c r="B49" i="33" s="1"/>
  <c r="B50" i="33" s="1"/>
  <c r="E27" i="31"/>
  <c r="E23" i="32" l="1"/>
  <c r="E27" i="32" s="1"/>
  <c r="B47" i="32" s="1"/>
  <c r="F21" i="32"/>
  <c r="E24" i="32" s="1"/>
  <c r="E23" i="31"/>
  <c r="B44" i="31" l="1"/>
  <c r="F21" i="31"/>
  <c r="E24" i="31" l="1"/>
  <c r="B48" i="31" s="1"/>
  <c r="B49" i="31" s="1"/>
  <c r="B44" i="32" s="1"/>
  <c r="B48" i="32" s="1"/>
  <c r="F21" i="30"/>
  <c r="E24" i="30" s="1"/>
  <c r="E23" i="30" l="1"/>
  <c r="E27" i="30"/>
  <c r="B48" i="30" s="1"/>
  <c r="B49" i="30" l="1"/>
</calcChain>
</file>

<file path=xl/sharedStrings.xml><?xml version="1.0" encoding="utf-8"?>
<sst xmlns="http://schemas.openxmlformats.org/spreadsheetml/2006/main" count="254" uniqueCount="95">
  <si>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</si>
  <si>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</si>
  <si>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</si>
  <si>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</si>
  <si>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</si>
  <si>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</si>
  <si>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</si>
  <si>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</si>
  <si>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</si>
  <si>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</si>
  <si>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</si>
  <si>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</si>
  <si>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</si>
  <si>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</si>
  <si>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</si>
  <si>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</si>
  <si>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</si>
  <si>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</si>
  <si>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</si>
  <si>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</si>
  <si>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</si>
  <si>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</si>
  <si>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</si>
  <si>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</si>
  <si>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 11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</si>
  <si>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Басовой Веры Анатольевны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</si>
  <si>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39 от 28.04.2015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</si>
  <si>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№41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</si>
  <si>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</si>
  <si>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Стоимость материалов</t>
  </si>
  <si>
    <t>Итого: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</si>
  <si>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Басовой В.А.</t>
    </r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</si>
  <si>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</si>
  <si>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</si>
  <si>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</si>
  <si>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</si>
  <si>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</si>
  <si>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</si>
  <si>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</si>
  <si>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Не жилые помещения - 69,7 м2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</si>
  <si>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</si>
  <si>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</si>
  <si>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</si>
  <si>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</si>
  <si>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</si>
  <si>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</si>
  <si>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- 560,2 м2</t>
  </si>
  <si>
    <t>Предъявлено населению 53346,27</t>
  </si>
  <si>
    <t>за 1 квартал 2025 года</t>
  </si>
  <si>
    <t>31.03.2025 г.</t>
  </si>
  <si>
    <t xml:space="preserve">           2. Всего за период с "01"  01   2025 г. по "31" 03 2025 г. выполнено работ (оказано услуг) на общую сумму тридцать пять тысяч пятьсот восемьдесят три рубля  05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</si>
  <si>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</si>
  <si>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</si>
  <si>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</si>
  <si>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</si>
  <si>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</si>
  <si>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</si>
  <si>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 цоколя (смета)</t>
  </si>
  <si>
    <t>июнь</t>
  </si>
  <si>
    <t xml:space="preserve">           2. Всего за период с "01" 04 2025 г. по "30" 06 2025 г. выполнено работ (оказано услуг) на общую сумму пятьдесят семь тысяч шестьсот пятьдесят четыре   рубля 25 копеек.</t>
  </si>
  <si>
    <t xml:space="preserve">           2. Всего за период с "01" 07 2025 г. по "30" 09 2025 г. выполнено работ (оказано услуг) на общую сумму тридцать семь тысяч восемьсот девяносто рублей 21 копейка.</t>
  </si>
  <si>
    <t>Предъявлено населению 58561,8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</si>
  <si>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</si>
  <si>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</si>
  <si>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</si>
  <si>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</si>
  <si>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ул.Комсомольская, д. 11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</si>
  <si>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</si>
  <si>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</si>
  <si>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</si>
  <si>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</si>
  <si>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</si>
  <si>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</si>
  <si>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</si>
  <si>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</si>
  <si>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</si>
  <si>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</si>
  <si>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</si>
  <si>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</si>
  <si>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01.01.2025г. по 31.12.2025 г.</t>
  </si>
  <si>
    <t>Остаток средств на 01.01.2026</t>
  </si>
  <si>
    <t>Изготовление и монтаж щита на приямок в подъезде (кв.9)</t>
  </si>
  <si>
    <t>Замена участка стояка КНС (кв.2)</t>
  </si>
  <si>
    <t>Замена трубы отопления (ввод в дом) (кв.7)</t>
  </si>
  <si>
    <t>октябрь</t>
  </si>
  <si>
    <t>ноябрь</t>
  </si>
  <si>
    <t>ч/час</t>
  </si>
  <si>
    <t xml:space="preserve">           2. Всего за период с "01" 10  2025 г. по "31" 12  2025 г.выполнено работ (оказано услуг) на общую сумму сорок семь тысяч пятьсот двадцать пять рублей 00 копеек</t>
  </si>
  <si>
    <t>Начислено всего 223816,14</t>
  </si>
  <si>
    <t>Непредвиденные работы 29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</si>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</sst>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5" fillId="0" borderId="0"/>
    <xf numFmtId="0" fontId="14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2" borderId="0" xfId="0" applyFont="1" applyFill="1"/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1" xfId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H36" sqref="H36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48</v>
      </c>
      <c r="B3" s="66"/>
      <c r="C3" s="66"/>
      <c r="D3" s="66"/>
      <c r="E3" s="66"/>
    </row>
    <row r="4" spans="1:5" s="1" customFormat="1" ht="15.75" x14ac:dyDescent="0.25">
      <c r="A4" s="18" t="s">
        <v>13</v>
      </c>
      <c r="B4" s="4"/>
      <c r="C4" s="4"/>
      <c r="D4" s="25"/>
      <c r="E4" s="24" t="s">
        <v>49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7" t="s">
        <v>25</v>
      </c>
      <c r="B9" s="67"/>
      <c r="C9" s="67"/>
      <c r="D9" s="67"/>
      <c r="E9" s="67"/>
    </row>
    <row r="10" spans="1:5" ht="24" customHeight="1" x14ac:dyDescent="0.25">
      <c r="A10" s="70" t="s">
        <v>14</v>
      </c>
      <c r="B10" s="71"/>
      <c r="C10" s="71"/>
      <c r="D10" s="71"/>
      <c r="E10" s="71"/>
    </row>
    <row r="11" spans="1:5" ht="33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62" t="s">
        <v>15</v>
      </c>
      <c r="B12" s="72"/>
      <c r="C12" s="72"/>
      <c r="D12" s="72"/>
      <c r="E12" s="7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2" t="s">
        <v>2</v>
      </c>
      <c r="B14" s="72"/>
      <c r="C14" s="72"/>
      <c r="D14" s="72"/>
      <c r="E14" s="72"/>
    </row>
    <row r="15" spans="1:5" x14ac:dyDescent="0.25">
      <c r="A15" s="67" t="s">
        <v>44</v>
      </c>
      <c r="B15" s="67"/>
      <c r="C15" s="67"/>
      <c r="D15" s="67"/>
      <c r="E15" s="67"/>
    </row>
    <row r="16" spans="1:5" x14ac:dyDescent="0.25">
      <c r="A16" s="62" t="s">
        <v>16</v>
      </c>
      <c r="B16" s="72"/>
      <c r="C16" s="72"/>
      <c r="D16" s="72"/>
      <c r="E16" s="72"/>
    </row>
    <row r="17" spans="1:7" ht="27.6" customHeight="1" x14ac:dyDescent="0.25">
      <c r="A17" s="67" t="s">
        <v>17</v>
      </c>
      <c r="B17" s="67"/>
      <c r="C17" s="67"/>
      <c r="D17" s="67"/>
      <c r="E17" s="67"/>
    </row>
    <row r="18" spans="1:7" ht="61.5" customHeight="1" x14ac:dyDescent="0.25">
      <c r="A18" s="67" t="s">
        <v>27</v>
      </c>
      <c r="B18" s="67"/>
      <c r="C18" s="67"/>
      <c r="D18" s="67"/>
      <c r="E18" s="67"/>
    </row>
    <row r="19" spans="1:7" ht="36.75" customHeight="1" x14ac:dyDescent="0.25">
      <c r="A19" s="69" t="s">
        <v>28</v>
      </c>
      <c r="B19" s="69"/>
      <c r="C19" s="69"/>
      <c r="D19" s="69"/>
      <c r="E19" s="69"/>
    </row>
    <row r="20" spans="1:7" x14ac:dyDescent="0.25">
      <c r="A20" s="28"/>
      <c r="B20" s="28"/>
      <c r="C20" s="28"/>
      <c r="D20" s="28"/>
      <c r="E20" s="28"/>
    </row>
    <row r="21" spans="1:7" x14ac:dyDescent="0.25">
      <c r="A21" s="69"/>
      <c r="B21" s="69"/>
      <c r="C21" s="69"/>
      <c r="D21" s="69"/>
      <c r="E21" s="69"/>
      <c r="F21" s="2">
        <f>69.7+560.2</f>
        <v>629.90000000000009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9" t="s">
        <v>43</v>
      </c>
      <c r="B23" s="8" t="s">
        <v>42</v>
      </c>
      <c r="C23" s="3" t="s">
        <v>4</v>
      </c>
      <c r="D23" s="3">
        <v>14.15</v>
      </c>
      <c r="E23" s="7">
        <f>D23*F21*G21</f>
        <v>26739.255000000005</v>
      </c>
    </row>
    <row r="24" spans="1:7" x14ac:dyDescent="0.25">
      <c r="A24" s="29" t="s">
        <v>40</v>
      </c>
      <c r="B24" s="8" t="s">
        <v>23</v>
      </c>
      <c r="C24" s="3" t="s">
        <v>4</v>
      </c>
      <c r="D24" s="3">
        <v>4.68</v>
      </c>
      <c r="E24" s="7">
        <f>D24*F21*G21</f>
        <v>8843.7960000000003</v>
      </c>
    </row>
    <row r="25" spans="1:7" s="17" customFormat="1" x14ac:dyDescent="0.25">
      <c r="A25" s="29" t="s">
        <v>29</v>
      </c>
      <c r="B25" s="8" t="s">
        <v>32</v>
      </c>
      <c r="C25" s="19" t="s">
        <v>33</v>
      </c>
      <c r="D25" s="19"/>
      <c r="E25" s="20">
        <v>0</v>
      </c>
    </row>
    <row r="26" spans="1:7" s="17" customFormat="1" x14ac:dyDescent="0.25">
      <c r="A26" s="21"/>
      <c r="B26" s="22"/>
      <c r="C26" s="19"/>
      <c r="D26" s="23"/>
      <c r="E26" s="20"/>
    </row>
    <row r="27" spans="1:7" s="13" customFormat="1" ht="14.25" x14ac:dyDescent="0.2">
      <c r="A27" s="9" t="s">
        <v>30</v>
      </c>
      <c r="B27" s="10"/>
      <c r="C27" s="11"/>
      <c r="D27" s="11"/>
      <c r="E27" s="12">
        <f>SUM(E23:E26)</f>
        <v>35583.051000000007</v>
      </c>
    </row>
    <row r="29" spans="1:7" ht="29.25" customHeight="1" x14ac:dyDescent="0.25">
      <c r="A29" s="76" t="s">
        <v>50</v>
      </c>
      <c r="B29" s="76"/>
      <c r="C29" s="76"/>
      <c r="D29" s="76"/>
      <c r="E29" s="76"/>
    </row>
    <row r="30" spans="1:7" ht="28.5" customHeight="1" x14ac:dyDescent="0.25">
      <c r="A30" s="67" t="s">
        <v>21</v>
      </c>
      <c r="B30" s="67"/>
      <c r="C30" s="67"/>
      <c r="D30" s="67"/>
      <c r="E30" s="67"/>
    </row>
    <row r="31" spans="1:7" ht="15" customHeight="1" x14ac:dyDescent="0.25">
      <c r="A31" s="67" t="s">
        <v>20</v>
      </c>
      <c r="B31" s="67"/>
      <c r="C31" s="67"/>
      <c r="D31" s="67"/>
      <c r="E31" s="67"/>
    </row>
    <row r="32" spans="1:7" ht="31.5" customHeight="1" x14ac:dyDescent="0.25">
      <c r="A32" s="67" t="s">
        <v>34</v>
      </c>
      <c r="B32" s="67"/>
      <c r="C32" s="67"/>
      <c r="D32" s="67"/>
      <c r="E32" s="67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7" t="s">
        <v>5</v>
      </c>
      <c r="B34" s="77"/>
      <c r="C34" s="77"/>
      <c r="D34" s="77"/>
      <c r="E34" s="77"/>
    </row>
    <row r="35" spans="1:5" x14ac:dyDescent="0.25">
      <c r="A35" s="73" t="s">
        <v>45</v>
      </c>
      <c r="B35" s="73"/>
      <c r="C35" s="73"/>
      <c r="D35" s="73"/>
      <c r="E35" s="5"/>
    </row>
    <row r="36" spans="1:5" x14ac:dyDescent="0.25">
      <c r="B36" s="74" t="s">
        <v>19</v>
      </c>
      <c r="C36" s="74"/>
      <c r="D36" s="74"/>
      <c r="E36" s="6" t="s">
        <v>6</v>
      </c>
    </row>
    <row r="37" spans="1:5" x14ac:dyDescent="0.25">
      <c r="A37" s="73" t="s">
        <v>31</v>
      </c>
      <c r="B37" s="73"/>
      <c r="C37" s="73"/>
      <c r="D37" s="73"/>
      <c r="E37" s="5"/>
    </row>
    <row r="38" spans="1:5" x14ac:dyDescent="0.25">
      <c r="B38" s="75" t="s">
        <v>19</v>
      </c>
      <c r="C38" s="75"/>
      <c r="D38" s="75"/>
      <c r="E38" s="6" t="s">
        <v>6</v>
      </c>
    </row>
    <row r="41" spans="1:5" x14ac:dyDescent="0.25">
      <c r="A41" s="26" t="s">
        <v>46</v>
      </c>
    </row>
    <row r="42" spans="1:5" x14ac:dyDescent="0.25">
      <c r="A42" s="26" t="s">
        <v>39</v>
      </c>
    </row>
    <row r="43" spans="1:5" x14ac:dyDescent="0.25">
      <c r="A43" s="13" t="s">
        <v>35</v>
      </c>
    </row>
    <row r="44" spans="1:5" x14ac:dyDescent="0.25">
      <c r="A44" s="2" t="s">
        <v>41</v>
      </c>
      <c r="B44" s="14">
        <v>77347.789999999994</v>
      </c>
    </row>
    <row r="45" spans="1:5" ht="18.75" customHeight="1" x14ac:dyDescent="0.25">
      <c r="A45" s="28" t="s">
        <v>47</v>
      </c>
      <c r="B45" s="15"/>
    </row>
    <row r="46" spans="1:5" x14ac:dyDescent="0.25">
      <c r="A46" s="2" t="s">
        <v>37</v>
      </c>
      <c r="B46" s="15">
        <v>46949.94</v>
      </c>
    </row>
    <row r="47" spans="1:5" x14ac:dyDescent="0.25">
      <c r="B47" s="15"/>
    </row>
    <row r="48" spans="1:5" ht="30" x14ac:dyDescent="0.25">
      <c r="A48" s="28" t="s">
        <v>38</v>
      </c>
      <c r="B48" s="15">
        <f>E27</f>
        <v>35583.051000000007</v>
      </c>
    </row>
    <row r="49" spans="1:2" x14ac:dyDescent="0.25">
      <c r="A49" s="16" t="s">
        <v>36</v>
      </c>
      <c r="B49" s="14">
        <f>B44+B46+B47-B48</f>
        <v>88714.678999999989</v>
      </c>
    </row>
    <row r="51" spans="1:2" x14ac:dyDescent="0.25">
      <c r="B51" s="2">
        <v>77347.789999999994</v>
      </c>
    </row>
  </sheetData>
  <mergeCells count="28">
    <mergeCell ref="A35:D35"/>
    <mergeCell ref="B36:D36"/>
    <mergeCell ref="A37:D37"/>
    <mergeCell ref="B38:D38"/>
    <mergeCell ref="A29:E29"/>
    <mergeCell ref="A30:E30"/>
    <mergeCell ref="A31:E31"/>
    <mergeCell ref="A32:E32"/>
    <mergeCell ref="A33:E33"/>
    <mergeCell ref="A34:E34"/>
    <mergeCell ref="A21:E2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2" zoomScaleSheetLayoutView="100" workbookViewId="0">
      <selection activeCell="A26" sqref="A26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51</v>
      </c>
      <c r="B3" s="66"/>
      <c r="C3" s="66"/>
      <c r="D3" s="66"/>
      <c r="E3" s="66"/>
    </row>
    <row r="4" spans="1:5" s="1" customFormat="1" ht="15.75" x14ac:dyDescent="0.25">
      <c r="A4" s="18" t="s">
        <v>13</v>
      </c>
      <c r="B4" s="4"/>
      <c r="C4" s="4"/>
      <c r="D4" s="25"/>
      <c r="E4" s="24" t="s">
        <v>52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7" t="s">
        <v>25</v>
      </c>
      <c r="B9" s="67"/>
      <c r="C9" s="67"/>
      <c r="D9" s="67"/>
      <c r="E9" s="67"/>
    </row>
    <row r="10" spans="1:5" ht="24" customHeight="1" x14ac:dyDescent="0.25">
      <c r="A10" s="70" t="s">
        <v>14</v>
      </c>
      <c r="B10" s="71"/>
      <c r="C10" s="71"/>
      <c r="D10" s="71"/>
      <c r="E10" s="71"/>
    </row>
    <row r="11" spans="1:5" ht="33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62" t="s">
        <v>15</v>
      </c>
      <c r="B12" s="72"/>
      <c r="C12" s="72"/>
      <c r="D12" s="72"/>
      <c r="E12" s="7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2" t="s">
        <v>2</v>
      </c>
      <c r="B14" s="72"/>
      <c r="C14" s="72"/>
      <c r="D14" s="72"/>
      <c r="E14" s="72"/>
    </row>
    <row r="15" spans="1:5" x14ac:dyDescent="0.25">
      <c r="A15" s="67" t="s">
        <v>44</v>
      </c>
      <c r="B15" s="67"/>
      <c r="C15" s="67"/>
      <c r="D15" s="67"/>
      <c r="E15" s="67"/>
    </row>
    <row r="16" spans="1:5" x14ac:dyDescent="0.25">
      <c r="A16" s="62" t="s">
        <v>16</v>
      </c>
      <c r="B16" s="72"/>
      <c r="C16" s="72"/>
      <c r="D16" s="72"/>
      <c r="E16" s="72"/>
    </row>
    <row r="17" spans="1:7" ht="27.6" customHeight="1" x14ac:dyDescent="0.25">
      <c r="A17" s="67" t="s">
        <v>17</v>
      </c>
      <c r="B17" s="67"/>
      <c r="C17" s="67"/>
      <c r="D17" s="67"/>
      <c r="E17" s="67"/>
    </row>
    <row r="18" spans="1:7" ht="61.5" customHeight="1" x14ac:dyDescent="0.25">
      <c r="A18" s="67" t="s">
        <v>27</v>
      </c>
      <c r="B18" s="67"/>
      <c r="C18" s="67"/>
      <c r="D18" s="67"/>
      <c r="E18" s="67"/>
    </row>
    <row r="19" spans="1:7" ht="36.75" customHeight="1" x14ac:dyDescent="0.25">
      <c r="A19" s="69" t="s">
        <v>28</v>
      </c>
      <c r="B19" s="69"/>
      <c r="C19" s="69"/>
      <c r="D19" s="69"/>
      <c r="E19" s="69"/>
    </row>
    <row r="20" spans="1:7" x14ac:dyDescent="0.25">
      <c r="A20" s="30"/>
      <c r="B20" s="30"/>
      <c r="C20" s="30"/>
      <c r="D20" s="30"/>
      <c r="E20" s="30"/>
    </row>
    <row r="21" spans="1:7" x14ac:dyDescent="0.25">
      <c r="A21" s="69"/>
      <c r="B21" s="69"/>
      <c r="C21" s="69"/>
      <c r="D21" s="69"/>
      <c r="E21" s="69"/>
      <c r="F21" s="2">
        <f>69.7+560.2</f>
        <v>629.90000000000009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9" t="s">
        <v>43</v>
      </c>
      <c r="B23" s="8" t="s">
        <v>42</v>
      </c>
      <c r="C23" s="3" t="s">
        <v>4</v>
      </c>
      <c r="D23" s="3">
        <v>14.15</v>
      </c>
      <c r="E23" s="7">
        <f>D23*F21*G21</f>
        <v>26739.255000000005</v>
      </c>
    </row>
    <row r="24" spans="1:7" x14ac:dyDescent="0.25">
      <c r="A24" s="29" t="s">
        <v>40</v>
      </c>
      <c r="B24" s="8" t="s">
        <v>23</v>
      </c>
      <c r="C24" s="3" t="s">
        <v>4</v>
      </c>
      <c r="D24" s="3">
        <v>4.68</v>
      </c>
      <c r="E24" s="7">
        <f>D24*F21*G21</f>
        <v>8843.7960000000003</v>
      </c>
    </row>
    <row r="25" spans="1:7" s="17" customFormat="1" x14ac:dyDescent="0.25">
      <c r="A25" s="29" t="s">
        <v>29</v>
      </c>
      <c r="B25" s="8" t="s">
        <v>53</v>
      </c>
      <c r="C25" s="19" t="s">
        <v>33</v>
      </c>
      <c r="D25" s="19"/>
      <c r="E25" s="20">
        <v>0</v>
      </c>
    </row>
    <row r="26" spans="1:7" s="17" customFormat="1" x14ac:dyDescent="0.25">
      <c r="A26" s="21" t="s">
        <v>57</v>
      </c>
      <c r="B26" s="22" t="s">
        <v>58</v>
      </c>
      <c r="C26" s="19" t="s">
        <v>33</v>
      </c>
      <c r="D26" s="23"/>
      <c r="E26" s="20">
        <v>22071.200000000001</v>
      </c>
    </row>
    <row r="27" spans="1:7" s="13" customFormat="1" ht="14.25" x14ac:dyDescent="0.2">
      <c r="A27" s="9" t="s">
        <v>30</v>
      </c>
      <c r="B27" s="10"/>
      <c r="C27" s="11"/>
      <c r="D27" s="11"/>
      <c r="E27" s="12">
        <f>SUM(E23:E26)</f>
        <v>57654.251000000004</v>
      </c>
    </row>
    <row r="29" spans="1:7" ht="40.5" customHeight="1" x14ac:dyDescent="0.25">
      <c r="A29" s="76" t="s">
        <v>59</v>
      </c>
      <c r="B29" s="76"/>
      <c r="C29" s="76"/>
      <c r="D29" s="76"/>
      <c r="E29" s="76"/>
    </row>
    <row r="30" spans="1:7" ht="28.5" customHeight="1" x14ac:dyDescent="0.25">
      <c r="A30" s="67" t="s">
        <v>21</v>
      </c>
      <c r="B30" s="67"/>
      <c r="C30" s="67"/>
      <c r="D30" s="67"/>
      <c r="E30" s="67"/>
    </row>
    <row r="31" spans="1:7" ht="15" customHeight="1" x14ac:dyDescent="0.25">
      <c r="A31" s="67" t="s">
        <v>20</v>
      </c>
      <c r="B31" s="67"/>
      <c r="C31" s="67"/>
      <c r="D31" s="67"/>
      <c r="E31" s="67"/>
    </row>
    <row r="32" spans="1:7" ht="31.5" customHeight="1" x14ac:dyDescent="0.25">
      <c r="A32" s="67" t="s">
        <v>34</v>
      </c>
      <c r="B32" s="67"/>
      <c r="C32" s="67"/>
      <c r="D32" s="67"/>
      <c r="E32" s="67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7" t="s">
        <v>5</v>
      </c>
      <c r="B34" s="77"/>
      <c r="C34" s="77"/>
      <c r="D34" s="77"/>
      <c r="E34" s="77"/>
    </row>
    <row r="35" spans="1:5" x14ac:dyDescent="0.25">
      <c r="A35" s="73" t="s">
        <v>45</v>
      </c>
      <c r="B35" s="73"/>
      <c r="C35" s="73"/>
      <c r="D35" s="73"/>
      <c r="E35" s="5"/>
    </row>
    <row r="36" spans="1:5" x14ac:dyDescent="0.25">
      <c r="B36" s="74" t="s">
        <v>19</v>
      </c>
      <c r="C36" s="74"/>
      <c r="D36" s="74"/>
      <c r="E36" s="6" t="s">
        <v>6</v>
      </c>
    </row>
    <row r="37" spans="1:5" x14ac:dyDescent="0.25">
      <c r="A37" s="73" t="s">
        <v>31</v>
      </c>
      <c r="B37" s="73"/>
      <c r="C37" s="73"/>
      <c r="D37" s="73"/>
      <c r="E37" s="5"/>
    </row>
    <row r="38" spans="1:5" x14ac:dyDescent="0.25">
      <c r="B38" s="75" t="s">
        <v>19</v>
      </c>
      <c r="C38" s="75"/>
      <c r="D38" s="75"/>
      <c r="E38" s="6" t="s">
        <v>6</v>
      </c>
    </row>
    <row r="41" spans="1:5" x14ac:dyDescent="0.25">
      <c r="A41" s="26" t="s">
        <v>46</v>
      </c>
    </row>
    <row r="42" spans="1:5" x14ac:dyDescent="0.25">
      <c r="A42" s="26" t="s">
        <v>39</v>
      </c>
    </row>
    <row r="43" spans="1:5" x14ac:dyDescent="0.25">
      <c r="A43" s="13" t="s">
        <v>35</v>
      </c>
    </row>
    <row r="44" spans="1:5" x14ac:dyDescent="0.25">
      <c r="A44" s="2" t="s">
        <v>41</v>
      </c>
      <c r="B44" s="14">
        <f>'1кв'!B49</f>
        <v>88714.678999999989</v>
      </c>
    </row>
    <row r="45" spans="1:5" ht="18.75" customHeight="1" x14ac:dyDescent="0.25">
      <c r="A45" s="30" t="s">
        <v>47</v>
      </c>
      <c r="B45" s="15"/>
    </row>
    <row r="46" spans="1:5" x14ac:dyDescent="0.25">
      <c r="A46" s="2" t="s">
        <v>37</v>
      </c>
      <c r="B46" s="15">
        <v>54522.27</v>
      </c>
    </row>
    <row r="47" spans="1:5" x14ac:dyDescent="0.25">
      <c r="B47" s="15"/>
    </row>
    <row r="48" spans="1:5" ht="30" x14ac:dyDescent="0.25">
      <c r="A48" s="30" t="s">
        <v>38</v>
      </c>
      <c r="B48" s="15">
        <f>E27</f>
        <v>57654.251000000004</v>
      </c>
    </row>
    <row r="49" spans="1:2" x14ac:dyDescent="0.25">
      <c r="A49" s="16" t="s">
        <v>36</v>
      </c>
      <c r="B49" s="14">
        <f>B44+B46+B47-B48</f>
        <v>85582.697999999989</v>
      </c>
    </row>
  </sheetData>
  <mergeCells count="28">
    <mergeCell ref="A35:D35"/>
    <mergeCell ref="B36:D36"/>
    <mergeCell ref="A37:D37"/>
    <mergeCell ref="B38:D38"/>
    <mergeCell ref="A29:E29"/>
    <mergeCell ref="A30:E30"/>
    <mergeCell ref="A31:E31"/>
    <mergeCell ref="A32:E32"/>
    <mergeCell ref="A33:E33"/>
    <mergeCell ref="A34:E34"/>
    <mergeCell ref="A21:E2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2" zoomScaleSheetLayoutView="100" workbookViewId="0">
      <selection activeCell="B47" sqref="B47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54</v>
      </c>
      <c r="B3" s="66"/>
      <c r="C3" s="66"/>
      <c r="D3" s="66"/>
      <c r="E3" s="66"/>
    </row>
    <row r="4" spans="1:5" s="1" customFormat="1" ht="15.75" x14ac:dyDescent="0.25">
      <c r="A4" s="18" t="s">
        <v>13</v>
      </c>
      <c r="B4" s="4"/>
      <c r="C4" s="4"/>
      <c r="D4" s="25"/>
      <c r="E4" s="24" t="s">
        <v>55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7" t="s">
        <v>25</v>
      </c>
      <c r="B9" s="67"/>
      <c r="C9" s="67"/>
      <c r="D9" s="67"/>
      <c r="E9" s="67"/>
    </row>
    <row r="10" spans="1:5" ht="24" customHeight="1" x14ac:dyDescent="0.25">
      <c r="A10" s="70" t="s">
        <v>14</v>
      </c>
      <c r="B10" s="71"/>
      <c r="C10" s="71"/>
      <c r="D10" s="71"/>
      <c r="E10" s="71"/>
    </row>
    <row r="11" spans="1:5" ht="33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62" t="s">
        <v>15</v>
      </c>
      <c r="B12" s="72"/>
      <c r="C12" s="72"/>
      <c r="D12" s="72"/>
      <c r="E12" s="7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2" t="s">
        <v>2</v>
      </c>
      <c r="B14" s="72"/>
      <c r="C14" s="72"/>
      <c r="D14" s="72"/>
      <c r="E14" s="72"/>
    </row>
    <row r="15" spans="1:5" x14ac:dyDescent="0.25">
      <c r="A15" s="67" t="s">
        <v>44</v>
      </c>
      <c r="B15" s="67"/>
      <c r="C15" s="67"/>
      <c r="D15" s="67"/>
      <c r="E15" s="67"/>
    </row>
    <row r="16" spans="1:5" x14ac:dyDescent="0.25">
      <c r="A16" s="62" t="s">
        <v>16</v>
      </c>
      <c r="B16" s="72"/>
      <c r="C16" s="72"/>
      <c r="D16" s="72"/>
      <c r="E16" s="72"/>
    </row>
    <row r="17" spans="1:7" ht="27.6" customHeight="1" x14ac:dyDescent="0.25">
      <c r="A17" s="67" t="s">
        <v>17</v>
      </c>
      <c r="B17" s="67"/>
      <c r="C17" s="67"/>
      <c r="D17" s="67"/>
      <c r="E17" s="67"/>
    </row>
    <row r="18" spans="1:7" ht="61.5" customHeight="1" x14ac:dyDescent="0.25">
      <c r="A18" s="67" t="s">
        <v>27</v>
      </c>
      <c r="B18" s="67"/>
      <c r="C18" s="67"/>
      <c r="D18" s="67"/>
      <c r="E18" s="67"/>
    </row>
    <row r="19" spans="1:7" ht="36.75" customHeight="1" x14ac:dyDescent="0.25">
      <c r="A19" s="69" t="s">
        <v>28</v>
      </c>
      <c r="B19" s="69"/>
      <c r="C19" s="69"/>
      <c r="D19" s="69"/>
      <c r="E19" s="69"/>
    </row>
    <row r="20" spans="1:7" x14ac:dyDescent="0.25">
      <c r="A20" s="32"/>
      <c r="B20" s="32"/>
      <c r="C20" s="32"/>
      <c r="D20" s="32"/>
      <c r="E20" s="32"/>
    </row>
    <row r="21" spans="1:7" x14ac:dyDescent="0.25">
      <c r="A21" s="69"/>
      <c r="B21" s="69"/>
      <c r="C21" s="69"/>
      <c r="D21" s="69"/>
      <c r="E21" s="69"/>
      <c r="F21" s="2">
        <f>69.7+560.2</f>
        <v>629.90000000000009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9" t="s">
        <v>43</v>
      </c>
      <c r="B23" s="8" t="s">
        <v>42</v>
      </c>
      <c r="C23" s="3" t="s">
        <v>4</v>
      </c>
      <c r="D23" s="3">
        <v>14.86</v>
      </c>
      <c r="E23" s="7">
        <f>D23*F21*G21</f>
        <v>28080.942000000003</v>
      </c>
    </row>
    <row r="24" spans="1:7" x14ac:dyDescent="0.25">
      <c r="A24" s="29" t="s">
        <v>40</v>
      </c>
      <c r="B24" s="8" t="s">
        <v>23</v>
      </c>
      <c r="C24" s="3" t="s">
        <v>4</v>
      </c>
      <c r="D24" s="3">
        <v>5.12</v>
      </c>
      <c r="E24" s="7">
        <f>D24*F21*G21</f>
        <v>9675.2640000000029</v>
      </c>
    </row>
    <row r="25" spans="1:7" s="17" customFormat="1" x14ac:dyDescent="0.25">
      <c r="A25" s="29" t="s">
        <v>29</v>
      </c>
      <c r="B25" s="8" t="s">
        <v>56</v>
      </c>
      <c r="C25" s="19" t="s">
        <v>33</v>
      </c>
      <c r="D25" s="19"/>
      <c r="E25" s="20">
        <v>134</v>
      </c>
    </row>
    <row r="26" spans="1:7" s="17" customFormat="1" x14ac:dyDescent="0.25">
      <c r="A26" s="21"/>
      <c r="B26" s="22"/>
      <c r="C26" s="19"/>
      <c r="D26" s="23"/>
      <c r="E26" s="20"/>
    </row>
    <row r="27" spans="1:7" s="13" customFormat="1" ht="14.25" x14ac:dyDescent="0.2">
      <c r="A27" s="9" t="s">
        <v>30</v>
      </c>
      <c r="B27" s="10"/>
      <c r="C27" s="11"/>
      <c r="D27" s="11"/>
      <c r="E27" s="12">
        <f>SUM(E23:E26)</f>
        <v>37890.206000000006</v>
      </c>
    </row>
    <row r="29" spans="1:7" ht="40.5" customHeight="1" x14ac:dyDescent="0.25">
      <c r="A29" s="76" t="s">
        <v>60</v>
      </c>
      <c r="B29" s="76"/>
      <c r="C29" s="76"/>
      <c r="D29" s="76"/>
      <c r="E29" s="76"/>
    </row>
    <row r="30" spans="1:7" ht="28.5" customHeight="1" x14ac:dyDescent="0.25">
      <c r="A30" s="67" t="s">
        <v>21</v>
      </c>
      <c r="B30" s="67"/>
      <c r="C30" s="67"/>
      <c r="D30" s="67"/>
      <c r="E30" s="67"/>
    </row>
    <row r="31" spans="1:7" ht="15" customHeight="1" x14ac:dyDescent="0.25">
      <c r="A31" s="67" t="s">
        <v>20</v>
      </c>
      <c r="B31" s="67"/>
      <c r="C31" s="67"/>
      <c r="D31" s="67"/>
      <c r="E31" s="67"/>
    </row>
    <row r="32" spans="1:7" ht="31.5" customHeight="1" x14ac:dyDescent="0.25">
      <c r="A32" s="67" t="s">
        <v>34</v>
      </c>
      <c r="B32" s="67"/>
      <c r="C32" s="67"/>
      <c r="D32" s="67"/>
      <c r="E32" s="67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7" t="s">
        <v>5</v>
      </c>
      <c r="B34" s="77"/>
      <c r="C34" s="77"/>
      <c r="D34" s="77"/>
      <c r="E34" s="77"/>
    </row>
    <row r="35" spans="1:5" x14ac:dyDescent="0.25">
      <c r="A35" s="73" t="s">
        <v>45</v>
      </c>
      <c r="B35" s="73"/>
      <c r="C35" s="73"/>
      <c r="D35" s="73"/>
      <c r="E35" s="5"/>
    </row>
    <row r="36" spans="1:5" x14ac:dyDescent="0.25">
      <c r="B36" s="74" t="s">
        <v>19</v>
      </c>
      <c r="C36" s="74"/>
      <c r="D36" s="74"/>
      <c r="E36" s="6" t="s">
        <v>6</v>
      </c>
    </row>
    <row r="37" spans="1:5" x14ac:dyDescent="0.25">
      <c r="A37" s="73" t="s">
        <v>31</v>
      </c>
      <c r="B37" s="73"/>
      <c r="C37" s="73"/>
      <c r="D37" s="73"/>
      <c r="E37" s="5"/>
    </row>
    <row r="38" spans="1:5" x14ac:dyDescent="0.25">
      <c r="B38" s="75" t="s">
        <v>19</v>
      </c>
      <c r="C38" s="75"/>
      <c r="D38" s="75"/>
      <c r="E38" s="6" t="s">
        <v>6</v>
      </c>
    </row>
    <row r="41" spans="1:5" x14ac:dyDescent="0.25">
      <c r="A41" s="26" t="s">
        <v>46</v>
      </c>
    </row>
    <row r="42" spans="1:5" x14ac:dyDescent="0.25">
      <c r="A42" s="26" t="s">
        <v>39</v>
      </c>
    </row>
    <row r="43" spans="1:5" x14ac:dyDescent="0.25">
      <c r="A43" s="13" t="s">
        <v>35</v>
      </c>
    </row>
    <row r="44" spans="1:5" x14ac:dyDescent="0.25">
      <c r="A44" s="2" t="s">
        <v>41</v>
      </c>
      <c r="B44" s="14">
        <f>'2кв'!B49</f>
        <v>85582.697999999989</v>
      </c>
    </row>
    <row r="45" spans="1:5" ht="18.75" customHeight="1" x14ac:dyDescent="0.25">
      <c r="A45" s="32" t="s">
        <v>61</v>
      </c>
      <c r="B45" s="15"/>
    </row>
    <row r="46" spans="1:5" x14ac:dyDescent="0.25">
      <c r="A46" s="2" t="s">
        <v>37</v>
      </c>
      <c r="B46" s="15">
        <v>48263.74</v>
      </c>
    </row>
    <row r="47" spans="1:5" ht="30" x14ac:dyDescent="0.25">
      <c r="A47" s="32" t="s">
        <v>38</v>
      </c>
      <c r="B47" s="15">
        <f>E27</f>
        <v>37890.206000000006</v>
      </c>
    </row>
    <row r="48" spans="1:5" x14ac:dyDescent="0.25">
      <c r="A48" s="16" t="s">
        <v>36</v>
      </c>
      <c r="B48" s="14">
        <f>B44+B46-B47</f>
        <v>95956.231999999989</v>
      </c>
    </row>
  </sheetData>
  <mergeCells count="28">
    <mergeCell ref="A8:E8"/>
    <mergeCell ref="A1:E1"/>
    <mergeCell ref="A2:E2"/>
    <mergeCell ref="A3:E3"/>
    <mergeCell ref="A6:E6"/>
    <mergeCell ref="A7:E7"/>
    <mergeCell ref="A21:E2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5:D35"/>
    <mergeCell ref="B36:D36"/>
    <mergeCell ref="A37:D37"/>
    <mergeCell ref="B38:D38"/>
    <mergeCell ref="A29:E29"/>
    <mergeCell ref="A30:E30"/>
    <mergeCell ref="A31:E31"/>
    <mergeCell ref="A32:E32"/>
    <mergeCell ref="A33:E33"/>
    <mergeCell ref="A34:E3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37" zoomScaleSheetLayoutView="100" workbookViewId="0">
      <selection activeCell="B48" sqref="B48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62</v>
      </c>
      <c r="B3" s="66"/>
      <c r="C3" s="66"/>
      <c r="D3" s="66"/>
      <c r="E3" s="66"/>
    </row>
    <row r="4" spans="1:5" s="1" customFormat="1" ht="15.75" x14ac:dyDescent="0.25">
      <c r="A4" s="18" t="s">
        <v>13</v>
      </c>
      <c r="B4" s="4"/>
      <c r="C4" s="4"/>
      <c r="D4" s="2"/>
      <c r="E4" s="36">
        <v>46022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7" t="s">
        <v>25</v>
      </c>
      <c r="B9" s="67"/>
      <c r="C9" s="67"/>
      <c r="D9" s="67"/>
      <c r="E9" s="67"/>
    </row>
    <row r="10" spans="1:5" ht="24" customHeight="1" x14ac:dyDescent="0.25">
      <c r="A10" s="70" t="s">
        <v>14</v>
      </c>
      <c r="B10" s="71"/>
      <c r="C10" s="71"/>
      <c r="D10" s="71"/>
      <c r="E10" s="71"/>
    </row>
    <row r="11" spans="1:5" ht="33" customHeight="1" x14ac:dyDescent="0.25">
      <c r="A11" s="67" t="s">
        <v>26</v>
      </c>
      <c r="B11" s="67"/>
      <c r="C11" s="67"/>
      <c r="D11" s="67"/>
      <c r="E11" s="67"/>
    </row>
    <row r="12" spans="1:5" x14ac:dyDescent="0.25">
      <c r="A12" s="62" t="s">
        <v>15</v>
      </c>
      <c r="B12" s="72"/>
      <c r="C12" s="72"/>
      <c r="D12" s="72"/>
      <c r="E12" s="7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2" t="s">
        <v>2</v>
      </c>
      <c r="B14" s="72"/>
      <c r="C14" s="72"/>
      <c r="D14" s="72"/>
      <c r="E14" s="72"/>
    </row>
    <row r="15" spans="1:5" x14ac:dyDescent="0.25">
      <c r="A15" s="67" t="s">
        <v>44</v>
      </c>
      <c r="B15" s="67"/>
      <c r="C15" s="67"/>
      <c r="D15" s="67"/>
      <c r="E15" s="67"/>
    </row>
    <row r="16" spans="1:5" x14ac:dyDescent="0.25">
      <c r="A16" s="62" t="s">
        <v>16</v>
      </c>
      <c r="B16" s="72"/>
      <c r="C16" s="72"/>
      <c r="D16" s="72"/>
      <c r="E16" s="72"/>
    </row>
    <row r="17" spans="1:7" ht="27.6" customHeight="1" x14ac:dyDescent="0.25">
      <c r="A17" s="67" t="s">
        <v>17</v>
      </c>
      <c r="B17" s="67"/>
      <c r="C17" s="67"/>
      <c r="D17" s="67"/>
      <c r="E17" s="67"/>
    </row>
    <row r="18" spans="1:7" ht="61.5" customHeight="1" x14ac:dyDescent="0.25">
      <c r="A18" s="67" t="s">
        <v>27</v>
      </c>
      <c r="B18" s="67"/>
      <c r="C18" s="67"/>
      <c r="D18" s="67"/>
      <c r="E18" s="67"/>
    </row>
    <row r="19" spans="1:7" ht="36.75" customHeight="1" x14ac:dyDescent="0.25">
      <c r="A19" s="69" t="s">
        <v>28</v>
      </c>
      <c r="B19" s="69"/>
      <c r="C19" s="69"/>
      <c r="D19" s="69"/>
      <c r="E19" s="69"/>
    </row>
    <row r="20" spans="1:7" x14ac:dyDescent="0.25">
      <c r="A20" s="34"/>
      <c r="B20" s="34"/>
      <c r="C20" s="34"/>
      <c r="D20" s="34"/>
      <c r="E20" s="34"/>
    </row>
    <row r="21" spans="1:7" x14ac:dyDescent="0.25">
      <c r="A21" s="69"/>
      <c r="B21" s="69"/>
      <c r="C21" s="69"/>
      <c r="D21" s="69"/>
      <c r="E21" s="69"/>
      <c r="F21" s="2">
        <f>69.7+560.2</f>
        <v>629.90000000000009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9" t="s">
        <v>43</v>
      </c>
      <c r="B23" s="8" t="s">
        <v>42</v>
      </c>
      <c r="C23" s="3" t="s">
        <v>4</v>
      </c>
      <c r="D23" s="3">
        <v>14.86</v>
      </c>
      <c r="E23" s="7">
        <f>D23*F21*G21</f>
        <v>28080.942000000003</v>
      </c>
    </row>
    <row r="24" spans="1:7" x14ac:dyDescent="0.25">
      <c r="A24" s="29" t="s">
        <v>40</v>
      </c>
      <c r="B24" s="8" t="s">
        <v>23</v>
      </c>
      <c r="C24" s="3" t="s">
        <v>4</v>
      </c>
      <c r="D24" s="3">
        <v>5.12</v>
      </c>
      <c r="E24" s="7">
        <f>D24*F21*G21</f>
        <v>9675.2640000000029</v>
      </c>
    </row>
    <row r="25" spans="1:7" s="17" customFormat="1" x14ac:dyDescent="0.25">
      <c r="A25" s="29" t="s">
        <v>29</v>
      </c>
      <c r="B25" s="8" t="s">
        <v>63</v>
      </c>
      <c r="C25" s="19" t="s">
        <v>33</v>
      </c>
      <c r="D25" s="19"/>
      <c r="E25" s="20">
        <v>5889.75</v>
      </c>
    </row>
    <row r="26" spans="1:7" s="17" customFormat="1" ht="30" x14ac:dyDescent="0.25">
      <c r="A26" s="82" t="s">
        <v>81</v>
      </c>
      <c r="B26" s="22" t="s">
        <v>84</v>
      </c>
      <c r="C26" s="19" t="s">
        <v>86</v>
      </c>
      <c r="D26" s="83">
        <v>5</v>
      </c>
      <c r="E26" s="20">
        <f>D26*133.76</f>
        <v>668.8</v>
      </c>
    </row>
    <row r="27" spans="1:7" s="17" customFormat="1" ht="30" x14ac:dyDescent="0.25">
      <c r="A27" s="21" t="s">
        <v>82</v>
      </c>
      <c r="B27" s="22" t="s">
        <v>84</v>
      </c>
      <c r="C27" s="19" t="s">
        <v>86</v>
      </c>
      <c r="D27" s="22">
        <v>8</v>
      </c>
      <c r="E27" s="20">
        <f t="shared" ref="E27:E28" si="0">D27*133.76</f>
        <v>1070.08</v>
      </c>
    </row>
    <row r="28" spans="1:7" s="17" customFormat="1" ht="30" x14ac:dyDescent="0.25">
      <c r="A28" s="21" t="s">
        <v>83</v>
      </c>
      <c r="B28" s="22" t="s">
        <v>85</v>
      </c>
      <c r="C28" s="19" t="s">
        <v>86</v>
      </c>
      <c r="D28" s="22">
        <v>16</v>
      </c>
      <c r="E28" s="20">
        <f t="shared" si="0"/>
        <v>2140.16</v>
      </c>
    </row>
    <row r="29" spans="1:7" s="13" customFormat="1" ht="14.25" x14ac:dyDescent="0.2">
      <c r="A29" s="9" t="s">
        <v>30</v>
      </c>
      <c r="B29" s="10"/>
      <c r="C29" s="11"/>
      <c r="D29" s="11"/>
      <c r="E29" s="12">
        <f>SUM(E23:E28)</f>
        <v>47524.996000000014</v>
      </c>
    </row>
    <row r="31" spans="1:7" ht="40.5" customHeight="1" x14ac:dyDescent="0.25">
      <c r="A31" s="76" t="s">
        <v>87</v>
      </c>
      <c r="B31" s="76"/>
      <c r="C31" s="76"/>
      <c r="D31" s="76"/>
      <c r="E31" s="76"/>
    </row>
    <row r="32" spans="1:7" ht="28.5" customHeight="1" x14ac:dyDescent="0.25">
      <c r="A32" s="67" t="s">
        <v>21</v>
      </c>
      <c r="B32" s="67"/>
      <c r="C32" s="67"/>
      <c r="D32" s="67"/>
      <c r="E32" s="67"/>
    </row>
    <row r="33" spans="1:5" ht="15" customHeight="1" x14ac:dyDescent="0.25">
      <c r="A33" s="67" t="s">
        <v>20</v>
      </c>
      <c r="B33" s="67"/>
      <c r="C33" s="67"/>
      <c r="D33" s="67"/>
      <c r="E33" s="67"/>
    </row>
    <row r="34" spans="1:5" ht="31.5" customHeight="1" x14ac:dyDescent="0.25">
      <c r="A34" s="67" t="s">
        <v>34</v>
      </c>
      <c r="B34" s="67"/>
      <c r="C34" s="67"/>
      <c r="D34" s="67"/>
      <c r="E34" s="67"/>
    </row>
    <row r="35" spans="1:5" x14ac:dyDescent="0.25">
      <c r="A35" s="67" t="s">
        <v>18</v>
      </c>
      <c r="B35" s="67"/>
      <c r="C35" s="67"/>
      <c r="D35" s="67"/>
      <c r="E35" s="67"/>
    </row>
    <row r="36" spans="1:5" x14ac:dyDescent="0.25">
      <c r="A36" s="77" t="s">
        <v>5</v>
      </c>
      <c r="B36" s="77"/>
      <c r="C36" s="77"/>
      <c r="D36" s="77"/>
      <c r="E36" s="77"/>
    </row>
    <row r="37" spans="1:5" x14ac:dyDescent="0.25">
      <c r="A37" s="73" t="s">
        <v>45</v>
      </c>
      <c r="B37" s="73"/>
      <c r="C37" s="73"/>
      <c r="D37" s="73"/>
      <c r="E37" s="5"/>
    </row>
    <row r="38" spans="1:5" x14ac:dyDescent="0.25">
      <c r="B38" s="74" t="s">
        <v>19</v>
      </c>
      <c r="C38" s="74"/>
      <c r="D38" s="74"/>
      <c r="E38" s="6" t="s">
        <v>6</v>
      </c>
    </row>
    <row r="39" spans="1:5" x14ac:dyDescent="0.25">
      <c r="A39" s="73" t="s">
        <v>31</v>
      </c>
      <c r="B39" s="73"/>
      <c r="C39" s="73"/>
      <c r="D39" s="73"/>
      <c r="E39" s="5"/>
    </row>
    <row r="40" spans="1:5" x14ac:dyDescent="0.25">
      <c r="B40" s="75" t="s">
        <v>19</v>
      </c>
      <c r="C40" s="75"/>
      <c r="D40" s="75"/>
      <c r="E40" s="6" t="s">
        <v>6</v>
      </c>
    </row>
    <row r="43" spans="1:5" x14ac:dyDescent="0.25">
      <c r="A43" s="26" t="s">
        <v>46</v>
      </c>
    </row>
    <row r="44" spans="1:5" x14ac:dyDescent="0.25">
      <c r="A44" s="26" t="s">
        <v>39</v>
      </c>
    </row>
    <row r="45" spans="1:5" x14ac:dyDescent="0.25">
      <c r="A45" s="13" t="s">
        <v>35</v>
      </c>
    </row>
    <row r="46" spans="1:5" x14ac:dyDescent="0.25">
      <c r="A46" s="2" t="s">
        <v>41</v>
      </c>
      <c r="B46" s="14">
        <f>'3кв'!B48</f>
        <v>95956.231999999989</v>
      </c>
    </row>
    <row r="47" spans="1:5" ht="18.75" customHeight="1" x14ac:dyDescent="0.25">
      <c r="A47" s="34" t="s">
        <v>61</v>
      </c>
      <c r="B47" s="15"/>
    </row>
    <row r="48" spans="1:5" x14ac:dyDescent="0.25">
      <c r="A48" s="2" t="s">
        <v>37</v>
      </c>
      <c r="B48" s="15">
        <v>65392.28</v>
      </c>
    </row>
    <row r="49" spans="1:2" ht="30" x14ac:dyDescent="0.25">
      <c r="A49" s="34" t="s">
        <v>38</v>
      </c>
      <c r="B49" s="15">
        <f>E29</f>
        <v>47524.996000000014</v>
      </c>
    </row>
    <row r="50" spans="1:2" x14ac:dyDescent="0.25">
      <c r="A50" s="16" t="s">
        <v>36</v>
      </c>
      <c r="B50" s="14">
        <f>B46+B48-B49</f>
        <v>113823.51599999997</v>
      </c>
    </row>
  </sheetData>
  <mergeCells count="28">
    <mergeCell ref="A8:E8"/>
    <mergeCell ref="A1:E1"/>
    <mergeCell ref="A2:E2"/>
    <mergeCell ref="A3:E3"/>
    <mergeCell ref="A6:E6"/>
    <mergeCell ref="A7:E7"/>
    <mergeCell ref="A21:E2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7:D37"/>
    <mergeCell ref="B38:D38"/>
    <mergeCell ref="A39:D39"/>
    <mergeCell ref="B40:D40"/>
    <mergeCell ref="A31:E31"/>
    <mergeCell ref="A32:E32"/>
    <mergeCell ref="A33:E33"/>
    <mergeCell ref="A34:E34"/>
    <mergeCell ref="A35:E35"/>
    <mergeCell ref="A36:E3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SheetLayoutView="100" workbookViewId="0">
      <selection activeCell="C26" sqref="C26"/>
    </sheetView>
  </sheetViews>
  <sheetFormatPr defaultRowHeight="15" x14ac:dyDescent="0.25"/>
  <cols>
    <col min="1" max="1" width="10.5703125" customWidth="1"/>
    <col min="2" max="2" width="61.8554687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79" t="s">
        <v>64</v>
      </c>
      <c r="B1" s="79"/>
      <c r="C1" s="79"/>
      <c r="D1" s="37"/>
    </row>
    <row r="2" spans="1:5" ht="15.75" x14ac:dyDescent="0.25">
      <c r="A2" s="80" t="s">
        <v>65</v>
      </c>
      <c r="B2" s="80"/>
      <c r="C2" s="80"/>
      <c r="D2" s="38"/>
    </row>
    <row r="3" spans="1:5" ht="15.75" x14ac:dyDescent="0.25">
      <c r="A3" s="80" t="s">
        <v>79</v>
      </c>
      <c r="B3" s="80"/>
      <c r="C3" s="80"/>
      <c r="D3" s="38"/>
    </row>
    <row r="4" spans="1:5" ht="15.75" x14ac:dyDescent="0.25">
      <c r="A4" s="79" t="s">
        <v>66</v>
      </c>
      <c r="B4" s="79"/>
      <c r="C4" s="79"/>
      <c r="D4" s="37"/>
    </row>
    <row r="5" spans="1:5" ht="15.75" x14ac:dyDescent="0.25">
      <c r="A5" s="81"/>
      <c r="B5" s="81"/>
      <c r="C5" s="81"/>
      <c r="D5" s="1"/>
    </row>
    <row r="6" spans="1:5" ht="15.75" x14ac:dyDescent="0.25">
      <c r="A6" s="38"/>
      <c r="B6" s="39" t="s">
        <v>67</v>
      </c>
      <c r="C6" s="40">
        <f>'1кв'!B44</f>
        <v>77347.789999999994</v>
      </c>
      <c r="D6" s="41"/>
    </row>
    <row r="7" spans="1:5" ht="15.75" x14ac:dyDescent="0.25">
      <c r="A7" s="42" t="s">
        <v>68</v>
      </c>
      <c r="B7" s="39" t="s">
        <v>88</v>
      </c>
      <c r="C7" s="40"/>
      <c r="D7" s="41"/>
    </row>
    <row r="8" spans="1:5" ht="15.75" x14ac:dyDescent="0.25">
      <c r="B8" s="43" t="s">
        <v>69</v>
      </c>
      <c r="C8" s="20">
        <f>'1кв'!B46+'2кв'!B46+'3кв'!B46+'4кв'!B48</f>
        <v>215128.22999999998</v>
      </c>
      <c r="D8" s="44"/>
    </row>
    <row r="9" spans="1:5" ht="15.75" x14ac:dyDescent="0.25">
      <c r="A9" s="45"/>
      <c r="B9" s="43" t="s">
        <v>70</v>
      </c>
      <c r="C9" s="46">
        <f>SUM(C8:C8)</f>
        <v>215128.22999999998</v>
      </c>
      <c r="D9" s="41"/>
    </row>
    <row r="10" spans="1:5" ht="15.75" x14ac:dyDescent="0.25">
      <c r="A10" s="1"/>
      <c r="B10" s="78"/>
      <c r="C10" s="78"/>
      <c r="D10" s="47"/>
    </row>
    <row r="11" spans="1:5" ht="15.75" x14ac:dyDescent="0.25">
      <c r="A11" s="48" t="s">
        <v>71</v>
      </c>
      <c r="B11" s="49" t="s">
        <v>72</v>
      </c>
      <c r="C11" s="20">
        <f>'1кв'!E23+'2кв'!E23+'3кв'!E23+'4кв'!E23</f>
        <v>109640.39400000003</v>
      </c>
      <c r="D11" s="47"/>
    </row>
    <row r="12" spans="1:5" ht="15.75" x14ac:dyDescent="0.25">
      <c r="A12" s="48"/>
      <c r="B12" s="50" t="s">
        <v>40</v>
      </c>
      <c r="C12" s="20">
        <f>'1кв'!E24+'2кв'!E24+'3кв'!E24+'4кв'!E24</f>
        <v>37038.12000000001</v>
      </c>
      <c r="D12" s="47"/>
    </row>
    <row r="13" spans="1:5" ht="15.75" x14ac:dyDescent="0.25">
      <c r="A13" s="1"/>
      <c r="B13" s="50" t="s">
        <v>29</v>
      </c>
      <c r="C13" s="20">
        <f>'1кв'!E25+'2кв'!E25+'3кв'!E25+'4кв'!E25</f>
        <v>6023.75</v>
      </c>
      <c r="D13" s="47"/>
      <c r="E13" s="51"/>
    </row>
    <row r="14" spans="1:5" ht="15.75" x14ac:dyDescent="0.25">
      <c r="A14" s="48"/>
      <c r="B14" s="52" t="s">
        <v>89</v>
      </c>
      <c r="C14" s="20">
        <f>'4кв'!E26+'4кв'!E27+'4кв'!E28</f>
        <v>3879.04</v>
      </c>
      <c r="D14" s="47"/>
    </row>
    <row r="15" spans="1:5" ht="15.75" x14ac:dyDescent="0.25">
      <c r="A15" s="48"/>
      <c r="B15" s="53" t="s">
        <v>73</v>
      </c>
      <c r="C15" s="20">
        <f>'2кв'!E26</f>
        <v>22071.200000000001</v>
      </c>
      <c r="D15" s="47"/>
    </row>
    <row r="16" spans="1:5" ht="15.75" x14ac:dyDescent="0.25">
      <c r="A16" s="48"/>
      <c r="B16" s="53" t="s">
        <v>74</v>
      </c>
      <c r="C16" s="54"/>
      <c r="D16" s="47"/>
    </row>
    <row r="17" spans="1:5" ht="15.75" x14ac:dyDescent="0.25">
      <c r="A17" s="48"/>
      <c r="B17" s="53" t="s">
        <v>57</v>
      </c>
      <c r="C17" s="20">
        <f>'2кв'!E26</f>
        <v>22071.200000000001</v>
      </c>
      <c r="D17" s="47"/>
    </row>
    <row r="18" spans="1:5" ht="15.75" x14ac:dyDescent="0.25">
      <c r="A18" s="48"/>
      <c r="B18" s="53"/>
      <c r="C18" s="20"/>
      <c r="D18" s="47"/>
    </row>
    <row r="19" spans="1:5" ht="15.75" x14ac:dyDescent="0.25">
      <c r="A19" s="48"/>
      <c r="B19" s="53"/>
      <c r="C19" s="20"/>
      <c r="D19" s="47"/>
    </row>
    <row r="20" spans="1:5" ht="15.75" x14ac:dyDescent="0.25">
      <c r="A20" s="1"/>
      <c r="B20" s="55" t="s">
        <v>75</v>
      </c>
      <c r="C20" s="46">
        <f>SUM(C11:C15)</f>
        <v>178652.50400000004</v>
      </c>
      <c r="D20" s="47"/>
      <c r="E20" s="51"/>
    </row>
    <row r="21" spans="1:5" ht="15.75" x14ac:dyDescent="0.25">
      <c r="A21" s="1"/>
      <c r="B21" s="56" t="s">
        <v>80</v>
      </c>
      <c r="C21" s="46">
        <f>C6+C9-C20</f>
        <v>113823.51599999992</v>
      </c>
      <c r="D21" s="47"/>
    </row>
    <row r="22" spans="1:5" ht="15.75" x14ac:dyDescent="0.25">
      <c r="A22" s="1"/>
      <c r="B22" s="42"/>
      <c r="C22" s="42"/>
      <c r="D22" s="47"/>
    </row>
    <row r="23" spans="1:5" ht="15.75" x14ac:dyDescent="0.25">
      <c r="A23" s="1"/>
      <c r="B23" s="57" t="s">
        <v>76</v>
      </c>
      <c r="C23" s="57"/>
      <c r="D23" s="47"/>
    </row>
    <row r="24" spans="1:5" ht="15.75" x14ac:dyDescent="0.25">
      <c r="A24" s="1"/>
      <c r="B24" s="57" t="s">
        <v>90</v>
      </c>
      <c r="C24" s="58">
        <v>16056.05</v>
      </c>
      <c r="D24" s="47"/>
    </row>
    <row r="25" spans="1:5" ht="15.75" x14ac:dyDescent="0.25">
      <c r="A25" s="1"/>
      <c r="B25" s="59" t="s">
        <v>91</v>
      </c>
      <c r="C25" s="60">
        <v>24816.46</v>
      </c>
      <c r="D25" s="47"/>
    </row>
    <row r="26" spans="1:5" ht="15.75" x14ac:dyDescent="0.25">
      <c r="A26" s="1"/>
      <c r="B26" s="57" t="s">
        <v>77</v>
      </c>
      <c r="C26" s="61">
        <f>C25-C24</f>
        <v>8760.41</v>
      </c>
      <c r="D26" s="47"/>
    </row>
    <row r="27" spans="1:5" ht="15.75" x14ac:dyDescent="0.25">
      <c r="A27" s="1"/>
      <c r="B27" s="42"/>
      <c r="C27" s="42"/>
      <c r="D27" s="47"/>
    </row>
    <row r="28" spans="1:5" ht="15.75" x14ac:dyDescent="0.25">
      <c r="A28" s="1" t="s">
        <v>78</v>
      </c>
      <c r="B28" s="42" t="s">
        <v>92</v>
      </c>
      <c r="C28" s="42"/>
      <c r="D28" s="47"/>
    </row>
    <row r="29" spans="1:5" ht="15.75" x14ac:dyDescent="0.25">
      <c r="A29" s="1"/>
      <c r="B29" s="42" t="s">
        <v>93</v>
      </c>
      <c r="C29" s="42"/>
      <c r="D29" s="47"/>
    </row>
    <row r="30" spans="1:5" ht="15.75" x14ac:dyDescent="0.25">
      <c r="A30" s="1"/>
      <c r="B30" s="42" t="s">
        <v>94</v>
      </c>
      <c r="C30" s="42"/>
      <c r="D30" s="47"/>
    </row>
    <row r="31" spans="1:5" ht="15.75" x14ac:dyDescent="0.25">
      <c r="A31" s="1"/>
      <c r="B31" s="59"/>
      <c r="C31" s="42"/>
      <c r="D31" s="47"/>
    </row>
    <row r="32" spans="1:5" ht="15.75" x14ac:dyDescent="0.25">
      <c r="A32" s="1"/>
      <c r="B32" s="42"/>
      <c r="C32" s="42"/>
      <c r="D32" s="47"/>
    </row>
    <row r="33" spans="1:4" ht="15.75" x14ac:dyDescent="0.25">
      <c r="A33" s="1"/>
      <c r="B33" s="42"/>
      <c r="C33" s="42"/>
      <c r="D33" s="47"/>
    </row>
    <row r="34" spans="1:4" ht="15.75" x14ac:dyDescent="0.25">
      <c r="A34" s="1"/>
      <c r="B34" s="42"/>
      <c r="C34" s="42"/>
      <c r="D34" s="47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2026-02-22T11:34:25Z</dcterms:modified>
</cp:coreProperties>
</file>